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z\Documents\Virtual Cabinet\Edited documents\"/>
    </mc:Choice>
  </mc:AlternateContent>
  <xr:revisionPtr revIDLastSave="0" documentId="13_ncr:1_{5A51352B-00A8-4E59-8A53-B2D2F8F47603}" xr6:coauthVersionLast="47" xr6:coauthVersionMax="47" xr10:uidLastSave="{00000000-0000-0000-0000-000000000000}"/>
  <bookViews>
    <workbookView xWindow="28680" yWindow="-120" windowWidth="29040" windowHeight="15840" xr2:uid="{0B33E995-3DD1-4009-8557-B808787C1580}"/>
  </bookViews>
  <sheets>
    <sheet name="Sheet6" sheetId="6" r:id="rId1"/>
    <sheet name="Sheet5" sheetId="5" r:id="rId2"/>
    <sheet name="Sheet4" sheetId="4" r:id="rId3"/>
    <sheet name="Sheet1" sheetId="1" r:id="rId4"/>
    <sheet name="Sheet2" sheetId="2" r:id="rId5"/>
    <sheet name="Sheet3" sheetId="3" r:id="rId6"/>
    <sheet name="Sheet7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6" i="2" l="1"/>
  <c r="C34" i="1"/>
  <c r="C29" i="1"/>
  <c r="C17" i="1"/>
  <c r="C12" i="1"/>
  <c r="C14" i="1" l="1"/>
  <c r="C38" i="1"/>
  <c r="D41" i="1" s="1"/>
  <c r="F12" i="3"/>
  <c r="F13" i="3"/>
  <c r="F11" i="3"/>
  <c r="J14" i="3"/>
  <c r="I14" i="3"/>
  <c r="H14" i="3"/>
  <c r="K17" i="3" s="1"/>
  <c r="C14" i="3"/>
  <c r="D14" i="3"/>
  <c r="E14" i="3"/>
  <c r="D16" i="2"/>
  <c r="F19" i="1"/>
  <c r="F38" i="1"/>
  <c r="G41" i="1" s="1"/>
  <c r="F14" i="1"/>
  <c r="C19" i="1"/>
  <c r="F14" i="3" l="1"/>
  <c r="D21" i="1"/>
  <c r="D43" i="1" s="1"/>
  <c r="D50" i="1" s="1"/>
  <c r="K14" i="3"/>
  <c r="F17" i="3"/>
  <c r="G21" i="1"/>
  <c r="G43" i="1" s="1"/>
  <c r="G50" i="1" s="1"/>
</calcChain>
</file>

<file path=xl/sharedStrings.xml><?xml version="1.0" encoding="utf-8"?>
<sst xmlns="http://schemas.openxmlformats.org/spreadsheetml/2006/main" count="134" uniqueCount="96">
  <si>
    <t>General Fund Receipts &amp; Payments Account</t>
  </si>
  <si>
    <t>£</t>
  </si>
  <si>
    <t>Receipts</t>
  </si>
  <si>
    <t>Voluntary Income</t>
  </si>
  <si>
    <t>Collections</t>
  </si>
  <si>
    <t>Donations and fees</t>
  </si>
  <si>
    <t>Other income</t>
  </si>
  <si>
    <t>M&amp;G Income</t>
  </si>
  <si>
    <t>HMRC repayment of Gift Aid</t>
  </si>
  <si>
    <t>Payments</t>
  </si>
  <si>
    <t>Donations</t>
  </si>
  <si>
    <t>Relating to the work of the Church</t>
  </si>
  <si>
    <t>Diocesan quota</t>
  </si>
  <si>
    <t>Electricity</t>
  </si>
  <si>
    <t>Organ</t>
  </si>
  <si>
    <t>Church cleaning</t>
  </si>
  <si>
    <t>Group expenses</t>
  </si>
  <si>
    <t>Fire extinguisher costs</t>
  </si>
  <si>
    <t>Insurance</t>
  </si>
  <si>
    <t>Repairs</t>
  </si>
  <si>
    <t>Miscellaneous</t>
  </si>
  <si>
    <t>Examination fees</t>
  </si>
  <si>
    <t>Total receipts</t>
  </si>
  <si>
    <t>Total payments</t>
  </si>
  <si>
    <t>Surplus for the year</t>
  </si>
  <si>
    <t>Transferred from deposit account</t>
  </si>
  <si>
    <t>ST SWITHUN'S CHURCH, COMBE</t>
  </si>
  <si>
    <t>Combe PCC Investment with M&amp;G Investments</t>
  </si>
  <si>
    <t>General Fund</t>
  </si>
  <si>
    <t>Maintenance Fund</t>
  </si>
  <si>
    <t>M&amp;G Investment</t>
  </si>
  <si>
    <t>Monetary Assets</t>
  </si>
  <si>
    <t>Bank Current Account</t>
  </si>
  <si>
    <t>Deposit Account</t>
  </si>
  <si>
    <t>M&amp;G Investment Fund</t>
  </si>
  <si>
    <t>Totals</t>
  </si>
  <si>
    <t>NET ASSETS</t>
  </si>
  <si>
    <t>ST SWITHUN’S CHURCH, COMBE</t>
  </si>
  <si>
    <t>ANNUAL ACCOUNTS</t>
  </si>
  <si>
    <t xml:space="preserve">OF THE </t>
  </si>
  <si>
    <t>PAROCHIAL CHURCH COUNCIL</t>
  </si>
  <si>
    <t>CONTENTS OF THE FINANCIAL STATEMENTS</t>
  </si>
  <si>
    <r>
      <t>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Report of the independent examiner</t>
    </r>
  </si>
  <si>
    <r>
      <t>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General Fund receipts and payments account</t>
    </r>
  </si>
  <si>
    <r>
      <t>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Church maintenance receipts and payments account</t>
    </r>
  </si>
  <si>
    <r>
      <t>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Investment receipts and payments account</t>
    </r>
  </si>
  <si>
    <r>
      <t>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Statement of assets and liabilities</t>
    </r>
  </si>
  <si>
    <t>RESPECTIVE RESPONSIBILITIES OF TRUSTEES AND EXAMINER</t>
  </si>
  <si>
    <t>BASIS OF INDEPTENDENT EXAMINER’S REPORT</t>
  </si>
  <si>
    <t>INDEPENDENT EXAMINER’S STATEMENT</t>
  </si>
  <si>
    <r>
      <t>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>Which gives me reasonable cause to believe that in any material respect the requirements</t>
    </r>
  </si>
  <si>
    <r>
      <t>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Arial"/>
        <family val="2"/>
      </rPr>
      <t xml:space="preserve">to which, in my opinion, attention should be drawn in order to enable a proper </t>
    </r>
  </si>
  <si>
    <t>Emma Thomas</t>
  </si>
  <si>
    <t>E J Business Consultants Limited</t>
  </si>
  <si>
    <t>Transferred to General Fund</t>
  </si>
  <si>
    <t>Increase (Decrease) in valuation</t>
  </si>
  <si>
    <t>Interest received</t>
  </si>
  <si>
    <t>Church Maintenance Deposit Account</t>
  </si>
  <si>
    <t>Interest</t>
  </si>
  <si>
    <t>Transfer to General Funds account</t>
  </si>
  <si>
    <t>out on pages 2 to 4, is in respect of an examination carried out in accordance with the Church</t>
  </si>
  <si>
    <t>Accounting Regulations 2016 (the Regulations) and S.144(2) of the Charities Act 2011 (the 2011 Act).</t>
  </si>
  <si>
    <t>As members of the PCC you are responsible for the preparation of the financial statements; you</t>
  </si>
  <si>
    <t>consider that the audit requirement of the Regulations and S.144 (2) of the 2011 Act do not apply.  It is my</t>
  </si>
  <si>
    <t xml:space="preserve">responsibility to issue this report on those financial statements in accordance with the terms of the </t>
  </si>
  <si>
    <t xml:space="preserve">Regulations. </t>
  </si>
  <si>
    <t xml:space="preserve">My examination was carried out in accordance with General Directions given by the Charity Commission. </t>
  </si>
  <si>
    <t xml:space="preserve">That examination includes a review of the accounting records kept by the PCC and a </t>
  </si>
  <si>
    <t>comparison of the accounts with those records.  It also includes considering any unusual items or</t>
  </si>
  <si>
    <t>disclosures in the accounts and seeking such explanations from you as trustees concerning any such</t>
  </si>
  <si>
    <t>matters.  The procedures undertaken do not provide all the evidence that would be required in an</t>
  </si>
  <si>
    <t xml:space="preserve">audit and consequently, I do not express an audit opinion on the view given by the accounts. 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</si>
  <si>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 </t>
    </r>
  </si>
  <si>
    <t xml:space="preserve">       understanding of the accounts to be reached. 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</si>
  <si>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     to prepare accounts which accord with the accounting records and comply</t>
    </r>
  </si>
  <si>
    <t xml:space="preserve">       with the requirements of 2011 Act and the Regulations have not been met; or</t>
  </si>
  <si>
    <t>Independent Examiner’s Report to the PCC of St Swithun's Church, Combe</t>
  </si>
  <si>
    <t>In connection with my examination, no matter has come to my attention:-</t>
  </si>
  <si>
    <t xml:space="preserve">to keep accounting records in accordance with section 130 of the 2011 Act ;and </t>
  </si>
  <si>
    <t>-</t>
  </si>
  <si>
    <t>Approved by the Parochial Church Council on …................................................................................................. And signed on its behalf by:</t>
  </si>
  <si>
    <t>…...............................................................</t>
  </si>
  <si>
    <t>Chairman</t>
  </si>
  <si>
    <t>Treasurer</t>
  </si>
  <si>
    <t>(Deficit)/Surplus for the year</t>
  </si>
  <si>
    <r>
      <t>FOR THE YEAR ENDED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DECEMBER 2023</t>
    </r>
  </si>
  <si>
    <t>This report on the financial statements of the PCC for the year ended 31st December 2023, which are set</t>
  </si>
  <si>
    <t>Balance as at 1 January 2023</t>
  </si>
  <si>
    <t>Balance as at 31 December 2023</t>
  </si>
  <si>
    <t>Statement of Assets and Liabilities as at 31 December 2023</t>
  </si>
  <si>
    <t>FINANCIAL STATEMENTS FOR THE YEAR ENDED 31 DECEMBER 2023</t>
  </si>
  <si>
    <t>Grants</t>
  </si>
  <si>
    <t>Security</t>
  </si>
  <si>
    <t>Balance as at  31 December 2023</t>
  </si>
  <si>
    <t>Valuation at 1 January 2023</t>
  </si>
  <si>
    <t>Valuation at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</si>
</sst>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Alignment="1">
      <alignment wrapText="1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4"/>
    </xf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3" xfId="0" applyNumberFormat="1" applyBorder="1"/>
    <xf numFmtId="3" fontId="1" fillId="0" borderId="0" xfId="0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060C-9408-47AA-8F77-BDF110023739}">
  <dimension ref="B5:I16"/>
  <sheetViews>
    <sheetView tabSelected="1" workbookViewId="0">
      <selection activeCell="K12" sqref="K12"/>
    </sheetView>
  </sheetViews>
  <sheetFormatPr defaultRowHeight="15" x14ac:dyDescent="0.25"/>
  <sheetData>
    <row r="5" spans="2:9" ht="15.75" x14ac:dyDescent="0.25">
      <c r="B5" s="22"/>
      <c r="C5" s="22"/>
      <c r="D5" s="22"/>
      <c r="E5" s="23" t="s">
        <v>37</v>
      </c>
      <c r="F5" s="22"/>
      <c r="G5" s="22"/>
      <c r="H5" s="22"/>
      <c r="I5" s="22"/>
    </row>
    <row r="6" spans="2:9" ht="15.75" x14ac:dyDescent="0.25">
      <c r="B6" s="22"/>
      <c r="C6" s="22"/>
      <c r="D6" s="22"/>
      <c r="E6" s="23"/>
      <c r="F6" s="22"/>
      <c r="G6" s="22"/>
      <c r="H6" s="22"/>
      <c r="I6" s="22"/>
    </row>
    <row r="7" spans="2:9" ht="15.75" x14ac:dyDescent="0.25">
      <c r="B7" s="22"/>
      <c r="C7" s="22"/>
      <c r="D7" s="22"/>
      <c r="E7" s="23" t="s">
        <v>38</v>
      </c>
      <c r="F7" s="22"/>
      <c r="G7" s="22"/>
      <c r="H7" s="22"/>
      <c r="I7" s="22"/>
    </row>
    <row r="8" spans="2:9" ht="15.75" x14ac:dyDescent="0.25">
      <c r="B8" s="22"/>
      <c r="C8" s="22"/>
      <c r="D8" s="22"/>
      <c r="E8" s="23"/>
      <c r="F8" s="22"/>
      <c r="G8" s="22"/>
      <c r="H8" s="22"/>
      <c r="I8" s="22"/>
    </row>
    <row r="9" spans="2:9" ht="15.75" x14ac:dyDescent="0.25">
      <c r="B9" s="22"/>
      <c r="C9" s="22"/>
      <c r="D9" s="22"/>
      <c r="E9" s="23" t="s">
        <v>39</v>
      </c>
      <c r="F9" s="22"/>
      <c r="G9" s="22"/>
      <c r="H9" s="22"/>
      <c r="I9" s="22"/>
    </row>
    <row r="10" spans="2:9" ht="15.75" x14ac:dyDescent="0.25">
      <c r="B10" s="22"/>
      <c r="C10" s="22"/>
      <c r="D10" s="22"/>
      <c r="E10" s="23"/>
      <c r="F10" s="22"/>
      <c r="G10" s="22"/>
      <c r="H10" s="22"/>
      <c r="I10" s="22"/>
    </row>
    <row r="11" spans="2:9" ht="15.75" x14ac:dyDescent="0.25">
      <c r="B11" s="22"/>
      <c r="C11" s="22"/>
      <c r="D11" s="22"/>
      <c r="E11" s="23" t="s">
        <v>40</v>
      </c>
      <c r="F11" s="22"/>
      <c r="G11" s="22"/>
      <c r="H11" s="22"/>
      <c r="I11" s="22"/>
    </row>
    <row r="12" spans="2:9" ht="15.75" x14ac:dyDescent="0.25">
      <c r="B12" s="22"/>
      <c r="C12" s="22"/>
      <c r="D12" s="22"/>
      <c r="E12" s="23"/>
      <c r="F12" s="22"/>
      <c r="G12" s="22"/>
      <c r="H12" s="22"/>
      <c r="I12" s="22"/>
    </row>
    <row r="13" spans="2:9" ht="18.75" x14ac:dyDescent="0.25">
      <c r="B13" s="22"/>
      <c r="C13" s="22"/>
      <c r="D13" s="22"/>
      <c r="E13" s="23" t="s">
        <v>85</v>
      </c>
      <c r="F13" s="22"/>
      <c r="G13" s="22"/>
      <c r="H13" s="22"/>
      <c r="I13" s="22"/>
    </row>
    <row r="14" spans="2:9" ht="15.75" x14ac:dyDescent="0.25">
      <c r="B14" s="22"/>
      <c r="C14" s="22"/>
      <c r="D14" s="22"/>
      <c r="E14" s="22"/>
      <c r="F14" s="22"/>
      <c r="G14" s="22"/>
      <c r="H14" s="22"/>
      <c r="I14" s="22"/>
    </row>
    <row r="15" spans="2:9" ht="15.75" x14ac:dyDescent="0.25">
      <c r="B15" s="22"/>
      <c r="C15" s="22"/>
      <c r="D15" s="22"/>
      <c r="E15" s="22"/>
      <c r="F15" s="22"/>
      <c r="G15" s="22"/>
      <c r="H15" s="22"/>
      <c r="I15" s="22"/>
    </row>
    <row r="16" spans="2:9" ht="15.75" x14ac:dyDescent="0.25">
      <c r="B16" s="22"/>
      <c r="C16" s="22"/>
      <c r="D16" s="22"/>
      <c r="E16" s="22"/>
      <c r="F16" s="22"/>
      <c r="G16" s="22"/>
      <c r="H16" s="22"/>
      <c r="I16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9946-7061-4B8B-B5CE-8EA89719B630}">
  <dimension ref="B2:B18"/>
  <sheetViews>
    <sheetView workbookViewId="0">
      <selection activeCell="B5" sqref="B5"/>
    </sheetView>
  </sheetViews>
  <sheetFormatPr defaultRowHeight="15" x14ac:dyDescent="0.25"/>
  <sheetData>
    <row r="2" spans="2:2" ht="15.75" x14ac:dyDescent="0.25">
      <c r="B2" s="15" t="s">
        <v>26</v>
      </c>
    </row>
    <row r="3" spans="2:2" ht="15.75" x14ac:dyDescent="0.25">
      <c r="B3" s="15"/>
    </row>
    <row r="4" spans="2:2" ht="15.75" x14ac:dyDescent="0.25">
      <c r="B4" s="15" t="s">
        <v>90</v>
      </c>
    </row>
    <row r="5" spans="2:2" ht="15.75" x14ac:dyDescent="0.25">
      <c r="B5" s="15"/>
    </row>
    <row r="6" spans="2:2" ht="15.75" x14ac:dyDescent="0.25">
      <c r="B6" s="15"/>
    </row>
    <row r="7" spans="2:2" x14ac:dyDescent="0.25">
      <c r="B7" s="14"/>
    </row>
    <row r="8" spans="2:2" ht="15.75" x14ac:dyDescent="0.25">
      <c r="B8" s="15" t="s">
        <v>41</v>
      </c>
    </row>
    <row r="9" spans="2:2" ht="18.75" x14ac:dyDescent="0.25">
      <c r="B9" s="15" t="s">
        <v>85</v>
      </c>
    </row>
    <row r="10" spans="2:2" x14ac:dyDescent="0.25">
      <c r="B10" s="16"/>
    </row>
    <row r="11" spans="2:2" x14ac:dyDescent="0.25">
      <c r="B11" s="16"/>
    </row>
    <row r="12" spans="2:2" x14ac:dyDescent="0.25">
      <c r="B12" s="17" t="s">
        <v>42</v>
      </c>
    </row>
    <row r="13" spans="2:2" x14ac:dyDescent="0.25">
      <c r="B13" s="17" t="s">
        <v>43</v>
      </c>
    </row>
    <row r="14" spans="2:2" x14ac:dyDescent="0.25">
      <c r="B14" s="17" t="s">
        <v>44</v>
      </c>
    </row>
    <row r="15" spans="2:2" x14ac:dyDescent="0.25">
      <c r="B15" s="17" t="s">
        <v>45</v>
      </c>
    </row>
    <row r="16" spans="2:2" x14ac:dyDescent="0.25">
      <c r="B16" s="17" t="s">
        <v>46</v>
      </c>
    </row>
    <row r="18" spans="2:2" x14ac:dyDescent="0.25">
      <c r="B18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FD506-EAA8-4004-BDF2-806800E37F43}">
  <dimension ref="B3:AH48"/>
  <sheetViews>
    <sheetView workbookViewId="0">
      <selection activeCell="Q22" sqref="Q22"/>
    </sheetView>
  </sheetViews>
  <sheetFormatPr defaultRowHeight="15" x14ac:dyDescent="0.25"/>
  <sheetData>
    <row r="3" spans="2:34" ht="15.75" x14ac:dyDescent="0.25">
      <c r="B3" s="15" t="s">
        <v>26</v>
      </c>
    </row>
    <row r="4" spans="2:34" ht="15.75" x14ac:dyDescent="0.25">
      <c r="B4" s="15"/>
    </row>
    <row r="5" spans="2:34" ht="15.75" x14ac:dyDescent="0.25">
      <c r="B5" s="15" t="s">
        <v>90</v>
      </c>
    </row>
    <row r="6" spans="2:34" ht="15.75" x14ac:dyDescent="0.25">
      <c r="B6" s="15"/>
    </row>
    <row r="7" spans="2:34" ht="15.75" x14ac:dyDescent="0.25">
      <c r="B7" s="15" t="s">
        <v>26</v>
      </c>
    </row>
    <row r="8" spans="2:34" ht="15.75" x14ac:dyDescent="0.25">
      <c r="B8" s="15"/>
    </row>
    <row r="9" spans="2:34" ht="15.75" x14ac:dyDescent="0.25">
      <c r="B9" s="15" t="s">
        <v>76</v>
      </c>
    </row>
    <row r="10" spans="2:34" ht="15.75" x14ac:dyDescent="0.25">
      <c r="B10" s="15"/>
    </row>
    <row r="11" spans="2:34" x14ac:dyDescent="0.25">
      <c r="B11" s="16" t="s">
        <v>86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2:34" x14ac:dyDescent="0.25">
      <c r="B12" s="16" t="s">
        <v>60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2:34" x14ac:dyDescent="0.25">
      <c r="B13" s="16" t="s">
        <v>61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2:34" x14ac:dyDescent="0.25">
      <c r="B14" s="1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4" x14ac:dyDescent="0.25">
      <c r="B15" s="16"/>
    </row>
    <row r="16" spans="2:34" ht="15.75" x14ac:dyDescent="0.25">
      <c r="B16" s="15" t="s">
        <v>47</v>
      </c>
    </row>
    <row r="18" spans="2:2" x14ac:dyDescent="0.25">
      <c r="B18" s="16" t="s">
        <v>62</v>
      </c>
    </row>
    <row r="19" spans="2:2" x14ac:dyDescent="0.25">
      <c r="B19" s="16" t="s">
        <v>63</v>
      </c>
    </row>
    <row r="20" spans="2:2" x14ac:dyDescent="0.25">
      <c r="B20" s="16" t="s">
        <v>64</v>
      </c>
    </row>
    <row r="21" spans="2:2" x14ac:dyDescent="0.25">
      <c r="B21" s="16" t="s">
        <v>65</v>
      </c>
    </row>
    <row r="22" spans="2:2" x14ac:dyDescent="0.25">
      <c r="B22" s="16"/>
    </row>
    <row r="23" spans="2:2" ht="15.75" x14ac:dyDescent="0.25">
      <c r="B23" s="15" t="s">
        <v>48</v>
      </c>
    </row>
    <row r="25" spans="2:2" x14ac:dyDescent="0.25">
      <c r="B25" s="16" t="s">
        <v>66</v>
      </c>
    </row>
    <row r="26" spans="2:2" x14ac:dyDescent="0.25">
      <c r="B26" s="16" t="s">
        <v>67</v>
      </c>
    </row>
    <row r="27" spans="2:2" x14ac:dyDescent="0.25">
      <c r="B27" s="16" t="s">
        <v>68</v>
      </c>
    </row>
    <row r="28" spans="2:2" x14ac:dyDescent="0.25">
      <c r="B28" s="16" t="s">
        <v>69</v>
      </c>
    </row>
    <row r="29" spans="2:2" x14ac:dyDescent="0.25">
      <c r="B29" s="16" t="s">
        <v>70</v>
      </c>
    </row>
    <row r="30" spans="2:2" x14ac:dyDescent="0.25">
      <c r="B30" s="16" t="s">
        <v>71</v>
      </c>
    </row>
    <row r="31" spans="2:2" x14ac:dyDescent="0.25">
      <c r="B31" s="16"/>
    </row>
    <row r="32" spans="2:2" ht="15.75" x14ac:dyDescent="0.25">
      <c r="B32" s="15" t="s">
        <v>49</v>
      </c>
    </row>
    <row r="33" spans="2:4" x14ac:dyDescent="0.25">
      <c r="B33" s="16"/>
    </row>
    <row r="34" spans="2:4" x14ac:dyDescent="0.25">
      <c r="B34" s="16" t="s">
        <v>77</v>
      </c>
    </row>
    <row r="35" spans="2:4" x14ac:dyDescent="0.25">
      <c r="B35" s="16"/>
    </row>
    <row r="36" spans="2:4" x14ac:dyDescent="0.25">
      <c r="B36" s="17" t="s">
        <v>50</v>
      </c>
    </row>
    <row r="37" spans="2:4" x14ac:dyDescent="0.25">
      <c r="B37" s="17"/>
    </row>
    <row r="38" spans="2:4" ht="15.75" x14ac:dyDescent="0.25">
      <c r="B38" s="18" t="s">
        <v>72</v>
      </c>
      <c r="C38" s="20" t="s">
        <v>78</v>
      </c>
      <c r="D38" s="17"/>
    </row>
    <row r="39" spans="2:4" ht="15.75" x14ac:dyDescent="0.25">
      <c r="B39" s="18" t="s">
        <v>74</v>
      </c>
    </row>
    <row r="40" spans="2:4" x14ac:dyDescent="0.25">
      <c r="B40" s="17" t="s">
        <v>75</v>
      </c>
    </row>
    <row r="42" spans="2:4" x14ac:dyDescent="0.25">
      <c r="B42" s="17" t="s">
        <v>51</v>
      </c>
    </row>
    <row r="43" spans="2:4" x14ac:dyDescent="0.25">
      <c r="B43" s="17" t="s">
        <v>73</v>
      </c>
    </row>
    <row r="44" spans="2:4" x14ac:dyDescent="0.25">
      <c r="B44" s="17"/>
    </row>
    <row r="45" spans="2:4" x14ac:dyDescent="0.25">
      <c r="B45" s="17"/>
    </row>
    <row r="46" spans="2:4" x14ac:dyDescent="0.25">
      <c r="B46" s="17"/>
    </row>
    <row r="47" spans="2:4" x14ac:dyDescent="0.25">
      <c r="B47" s="17" t="s">
        <v>52</v>
      </c>
    </row>
    <row r="48" spans="2:4" x14ac:dyDescent="0.25">
      <c r="B48" s="17" t="s">
        <v>53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00CC-ABB4-4119-8DD2-F09D581D5BCE}">
  <dimension ref="A1:K84"/>
  <sheetViews>
    <sheetView topLeftCell="A28" workbookViewId="0">
      <selection activeCell="M45" sqref="M45"/>
    </sheetView>
  </sheetViews>
  <sheetFormatPr defaultRowHeight="15" x14ac:dyDescent="0.25"/>
  <cols>
    <col min="1" max="1" width="31.140625" customWidth="1"/>
    <col min="2" max="2" width="30.28515625" customWidth="1"/>
    <col min="3" max="3" width="12.28515625" customWidth="1"/>
    <col min="4" max="4" width="10.7109375" customWidth="1"/>
    <col min="6" max="6" width="12.140625" customWidth="1"/>
    <col min="7" max="7" width="10.85546875" customWidth="1"/>
  </cols>
  <sheetData>
    <row r="1" spans="1:7" s="1" customFormat="1" x14ac:dyDescent="0.25">
      <c r="A1" s="1" t="s">
        <v>26</v>
      </c>
    </row>
    <row r="2" spans="1:7" s="1" customFormat="1" x14ac:dyDescent="0.25">
      <c r="A2" s="1" t="s">
        <v>90</v>
      </c>
    </row>
    <row r="5" spans="1:7" s="1" customFormat="1" x14ac:dyDescent="0.25">
      <c r="A5" s="1" t="s">
        <v>0</v>
      </c>
    </row>
    <row r="7" spans="1:7" x14ac:dyDescent="0.25">
      <c r="C7" s="30">
        <v>2023</v>
      </c>
      <c r="D7" s="30"/>
      <c r="E7" s="1"/>
      <c r="F7" s="30">
        <v>2022</v>
      </c>
      <c r="G7" s="30"/>
    </row>
    <row r="8" spans="1:7" x14ac:dyDescent="0.25">
      <c r="C8" s="2" t="s">
        <v>1</v>
      </c>
      <c r="D8" s="2" t="s">
        <v>1</v>
      </c>
      <c r="E8" s="2"/>
      <c r="F8" s="2" t="s">
        <v>1</v>
      </c>
      <c r="G8" s="2" t="s">
        <v>1</v>
      </c>
    </row>
    <row r="9" spans="1:7" x14ac:dyDescent="0.25">
      <c r="A9" s="1" t="s">
        <v>2</v>
      </c>
      <c r="B9" s="1"/>
    </row>
    <row r="10" spans="1:7" x14ac:dyDescent="0.25">
      <c r="C10" s="3"/>
      <c r="D10" s="3"/>
      <c r="E10" s="3"/>
      <c r="F10" s="3"/>
      <c r="G10" s="3"/>
    </row>
    <row r="11" spans="1:7" x14ac:dyDescent="0.25">
      <c r="A11" t="s">
        <v>3</v>
      </c>
      <c r="B11" t="s">
        <v>4</v>
      </c>
      <c r="C11" s="3">
        <f>3757.99+540</f>
        <v>4297.99</v>
      </c>
      <c r="E11" s="3"/>
      <c r="F11" s="3">
        <v>4633</v>
      </c>
    </row>
    <row r="12" spans="1:7" x14ac:dyDescent="0.25">
      <c r="B12" t="s">
        <v>5</v>
      </c>
      <c r="C12" s="3">
        <f>8202+1879</f>
        <v>10081</v>
      </c>
      <c r="E12" s="3"/>
      <c r="F12" s="3">
        <v>2543</v>
      </c>
    </row>
    <row r="13" spans="1:7" x14ac:dyDescent="0.25">
      <c r="B13" t="s">
        <v>91</v>
      </c>
      <c r="C13" s="25">
        <v>257</v>
      </c>
      <c r="E13" s="3"/>
      <c r="F13" s="25" t="s">
        <v>79</v>
      </c>
    </row>
    <row r="14" spans="1:7" x14ac:dyDescent="0.25">
      <c r="C14" s="3">
        <f>SUM(C11:C13)</f>
        <v>14635.99</v>
      </c>
      <c r="E14" s="3"/>
      <c r="F14" s="3">
        <f>SUM(F11:F13)</f>
        <v>7176</v>
      </c>
    </row>
    <row r="15" spans="1:7" x14ac:dyDescent="0.25">
      <c r="C15" s="3"/>
      <c r="D15" s="3"/>
      <c r="E15" s="3"/>
      <c r="F15" s="3"/>
      <c r="G15" s="3"/>
    </row>
    <row r="16" spans="1:7" x14ac:dyDescent="0.25">
      <c r="A16" t="s">
        <v>6</v>
      </c>
      <c r="C16" s="3"/>
      <c r="D16" s="3"/>
      <c r="E16" s="3"/>
      <c r="F16" s="3"/>
      <c r="G16" s="3"/>
    </row>
    <row r="17" spans="1:7" x14ac:dyDescent="0.25">
      <c r="B17" t="s">
        <v>7</v>
      </c>
      <c r="C17" s="3">
        <f>3213.04</f>
        <v>3213.04</v>
      </c>
      <c r="D17" s="3"/>
      <c r="E17" s="3"/>
      <c r="F17" s="3">
        <v>3119</v>
      </c>
      <c r="G17" s="3"/>
    </row>
    <row r="18" spans="1:7" x14ac:dyDescent="0.25">
      <c r="B18" t="s">
        <v>8</v>
      </c>
      <c r="C18" s="25" t="s">
        <v>79</v>
      </c>
      <c r="D18" s="3"/>
      <c r="E18" s="3"/>
      <c r="F18" s="4"/>
      <c r="G18" s="3"/>
    </row>
    <row r="19" spans="1:7" x14ac:dyDescent="0.25">
      <c r="C19" s="3">
        <f>SUM(C17:C18)</f>
        <v>3213.04</v>
      </c>
      <c r="E19" s="3"/>
      <c r="F19" s="3">
        <f>SUM(F17:F18)</f>
        <v>3119</v>
      </c>
    </row>
    <row r="20" spans="1:7" x14ac:dyDescent="0.25">
      <c r="C20" s="3"/>
      <c r="D20" s="3"/>
      <c r="E20" s="3"/>
      <c r="F20" s="3"/>
      <c r="G20" s="3"/>
    </row>
    <row r="21" spans="1:7" x14ac:dyDescent="0.25">
      <c r="B21" s="1" t="s">
        <v>22</v>
      </c>
      <c r="C21" s="3"/>
      <c r="D21" s="5">
        <f>C14+C19</f>
        <v>17849.03</v>
      </c>
      <c r="E21" s="3"/>
      <c r="F21" s="3"/>
      <c r="G21" s="5">
        <f>F14+F19</f>
        <v>10295</v>
      </c>
    </row>
    <row r="22" spans="1:7" x14ac:dyDescent="0.25">
      <c r="C22" s="3"/>
      <c r="D22" s="3"/>
      <c r="E22" s="3"/>
      <c r="F22" s="3"/>
      <c r="G22" s="3"/>
    </row>
    <row r="23" spans="1:7" x14ac:dyDescent="0.25">
      <c r="A23" s="1" t="s">
        <v>9</v>
      </c>
      <c r="C23" s="3"/>
      <c r="D23" s="3"/>
      <c r="E23" s="3"/>
      <c r="F23" s="3"/>
      <c r="G23" s="3"/>
    </row>
    <row r="24" spans="1:7" x14ac:dyDescent="0.25">
      <c r="B24" t="s">
        <v>10</v>
      </c>
      <c r="C24" s="3">
        <v>165</v>
      </c>
      <c r="E24" s="3"/>
      <c r="F24" s="3">
        <v>15</v>
      </c>
    </row>
    <row r="25" spans="1:7" x14ac:dyDescent="0.25">
      <c r="C25" s="3"/>
      <c r="D25" s="3"/>
      <c r="E25" s="3"/>
      <c r="F25" s="3"/>
      <c r="G25" s="3"/>
    </row>
    <row r="26" spans="1:7" ht="30" x14ac:dyDescent="0.25">
      <c r="A26" s="6" t="s">
        <v>11</v>
      </c>
      <c r="C26" s="3"/>
      <c r="D26" s="3"/>
      <c r="E26" s="3"/>
      <c r="F26" s="3"/>
      <c r="G26" s="3"/>
    </row>
    <row r="27" spans="1:7" x14ac:dyDescent="0.25">
      <c r="B27" t="s">
        <v>12</v>
      </c>
      <c r="C27" s="3">
        <v>4993</v>
      </c>
      <c r="D27" s="3"/>
      <c r="E27" s="3"/>
      <c r="F27" s="3">
        <v>2941</v>
      </c>
      <c r="G27" s="3"/>
    </row>
    <row r="28" spans="1:7" x14ac:dyDescent="0.25">
      <c r="B28" t="s">
        <v>13</v>
      </c>
      <c r="C28" s="3">
        <v>1380.39</v>
      </c>
      <c r="D28" s="3"/>
      <c r="E28" s="3"/>
      <c r="F28" s="3">
        <v>1924</v>
      </c>
      <c r="G28" s="3"/>
    </row>
    <row r="29" spans="1:7" x14ac:dyDescent="0.25">
      <c r="B29" t="s">
        <v>14</v>
      </c>
      <c r="C29" s="3">
        <f>252+540</f>
        <v>792</v>
      </c>
      <c r="D29" s="3"/>
      <c r="E29" s="3"/>
      <c r="F29" s="3">
        <v>744</v>
      </c>
      <c r="G29" s="3"/>
    </row>
    <row r="30" spans="1:7" x14ac:dyDescent="0.25">
      <c r="B30" t="s">
        <v>15</v>
      </c>
      <c r="C30" s="3">
        <v>302</v>
      </c>
      <c r="D30" s="3"/>
      <c r="E30" s="3"/>
      <c r="F30" s="3">
        <v>360</v>
      </c>
      <c r="G30" s="3"/>
    </row>
    <row r="31" spans="1:7" x14ac:dyDescent="0.25">
      <c r="B31" t="s">
        <v>16</v>
      </c>
      <c r="C31" s="3">
        <v>594</v>
      </c>
      <c r="D31" s="3"/>
      <c r="E31" s="3"/>
      <c r="F31" s="3">
        <v>1100</v>
      </c>
      <c r="G31" s="3"/>
    </row>
    <row r="32" spans="1:7" x14ac:dyDescent="0.25">
      <c r="B32" t="s">
        <v>17</v>
      </c>
      <c r="C32" s="24">
        <v>130.08000000000001</v>
      </c>
      <c r="D32" s="3"/>
      <c r="E32" s="3"/>
      <c r="F32" s="3">
        <v>107</v>
      </c>
      <c r="G32" s="3"/>
    </row>
    <row r="33" spans="1:11" x14ac:dyDescent="0.25">
      <c r="B33" t="s">
        <v>18</v>
      </c>
      <c r="C33" s="3">
        <v>1448.15</v>
      </c>
      <c r="D33" s="3"/>
      <c r="E33" s="3"/>
      <c r="F33" s="3">
        <v>1362</v>
      </c>
      <c r="G33" s="3"/>
    </row>
    <row r="34" spans="1:11" x14ac:dyDescent="0.25">
      <c r="B34" t="s">
        <v>19</v>
      </c>
      <c r="C34" s="3">
        <f>485.6+529.66</f>
        <v>1015.26</v>
      </c>
      <c r="D34" s="3"/>
      <c r="E34" s="3"/>
      <c r="F34" s="3">
        <v>775</v>
      </c>
      <c r="G34" s="3"/>
    </row>
    <row r="35" spans="1:11" x14ac:dyDescent="0.25">
      <c r="B35" t="s">
        <v>92</v>
      </c>
      <c r="C35" s="3">
        <v>686.4</v>
      </c>
      <c r="F35" s="21" t="s">
        <v>79</v>
      </c>
      <c r="G35" s="3"/>
    </row>
    <row r="36" spans="1:11" x14ac:dyDescent="0.25">
      <c r="B36" t="s">
        <v>20</v>
      </c>
      <c r="C36" s="3">
        <v>169</v>
      </c>
      <c r="D36" s="3"/>
      <c r="E36" s="3"/>
      <c r="F36" s="3">
        <v>142</v>
      </c>
      <c r="G36" s="3"/>
    </row>
    <row r="37" spans="1:11" x14ac:dyDescent="0.25">
      <c r="B37" t="s">
        <v>21</v>
      </c>
      <c r="C37" s="4">
        <v>1190</v>
      </c>
      <c r="D37" s="3"/>
      <c r="E37" s="3"/>
      <c r="F37" s="25">
        <v>890</v>
      </c>
      <c r="G37" s="3"/>
    </row>
    <row r="38" spans="1:11" x14ac:dyDescent="0.25">
      <c r="C38" s="3">
        <f>SUM(C27:C37)</f>
        <v>12700.28</v>
      </c>
      <c r="E38" s="3"/>
      <c r="F38" s="3">
        <f>SUM(F27:F37)</f>
        <v>10345</v>
      </c>
    </row>
    <row r="39" spans="1:11" x14ac:dyDescent="0.25">
      <c r="J39" s="3"/>
    </row>
    <row r="41" spans="1:11" x14ac:dyDescent="0.25">
      <c r="B41" s="1" t="s">
        <v>23</v>
      </c>
      <c r="D41" s="7">
        <f>C24+C38</f>
        <v>12865.28</v>
      </c>
      <c r="G41" s="7">
        <f>F24+F38</f>
        <v>10360</v>
      </c>
    </row>
    <row r="42" spans="1:11" x14ac:dyDescent="0.25">
      <c r="J42" s="3"/>
    </row>
    <row r="43" spans="1:11" ht="15.75" thickBot="1" x14ac:dyDescent="0.3">
      <c r="B43" t="s">
        <v>84</v>
      </c>
      <c r="D43" s="8">
        <f>D21-D41</f>
        <v>4983.7499999999982</v>
      </c>
      <c r="G43" s="8">
        <f>G21-G41</f>
        <v>-65</v>
      </c>
      <c r="J43" s="3"/>
    </row>
    <row r="44" spans="1:11" ht="15.75" thickTop="1" x14ac:dyDescent="0.25">
      <c r="J44" s="3"/>
    </row>
    <row r="45" spans="1:11" x14ac:dyDescent="0.25">
      <c r="J45" s="3"/>
    </row>
    <row r="46" spans="1:11" s="1" customFormat="1" x14ac:dyDescent="0.25">
      <c r="A46" s="1" t="s">
        <v>87</v>
      </c>
      <c r="D46" s="28">
        <v>5451</v>
      </c>
      <c r="E46" s="28"/>
      <c r="F46" s="28"/>
      <c r="G46" s="28">
        <v>5005</v>
      </c>
      <c r="J46" s="3"/>
      <c r="K46"/>
    </row>
    <row r="47" spans="1:11" x14ac:dyDescent="0.25">
      <c r="J47" s="3"/>
    </row>
    <row r="48" spans="1:11" x14ac:dyDescent="0.25">
      <c r="A48" t="s">
        <v>25</v>
      </c>
      <c r="G48">
        <v>511</v>
      </c>
      <c r="J48" s="3"/>
      <c r="K48" s="3"/>
    </row>
    <row r="49" spans="1:11" x14ac:dyDescent="0.25">
      <c r="J49" s="3"/>
      <c r="K49" s="3"/>
    </row>
    <row r="50" spans="1:11" s="1" customFormat="1" ht="15.75" thickBot="1" x14ac:dyDescent="0.3">
      <c r="A50" s="1" t="s">
        <v>88</v>
      </c>
      <c r="D50" s="10">
        <f>D43+D46+D48</f>
        <v>10434.749999999998</v>
      </c>
      <c r="G50" s="10">
        <f>G43+G46+G48</f>
        <v>5451</v>
      </c>
      <c r="J50" s="3"/>
      <c r="K50" s="3"/>
    </row>
    <row r="51" spans="1:11" ht="15.75" thickTop="1" x14ac:dyDescent="0.25">
      <c r="J51" s="3"/>
      <c r="K51" s="3"/>
    </row>
    <row r="52" spans="1:11" x14ac:dyDescent="0.25">
      <c r="J52" s="3"/>
    </row>
    <row r="53" spans="1:11" x14ac:dyDescent="0.25">
      <c r="D53" s="29"/>
      <c r="J53" s="3"/>
      <c r="K53" s="3"/>
    </row>
    <row r="54" spans="1:11" x14ac:dyDescent="0.25">
      <c r="D54" s="29"/>
      <c r="J54" s="3"/>
      <c r="K54" s="5"/>
    </row>
    <row r="55" spans="1:11" x14ac:dyDescent="0.25">
      <c r="J55" s="3"/>
      <c r="K55" s="3"/>
    </row>
    <row r="56" spans="1:11" x14ac:dyDescent="0.25">
      <c r="J56" s="3"/>
      <c r="K56" s="3"/>
    </row>
    <row r="57" spans="1:11" x14ac:dyDescent="0.25">
      <c r="J57" s="3"/>
    </row>
    <row r="58" spans="1:11" x14ac:dyDescent="0.25">
      <c r="J58" s="3"/>
      <c r="K58" s="3"/>
    </row>
    <row r="59" spans="1:11" x14ac:dyDescent="0.25">
      <c r="J59" s="3"/>
      <c r="K59" s="3"/>
    </row>
    <row r="60" spans="1:11" x14ac:dyDescent="0.25">
      <c r="J60" s="3"/>
      <c r="K60" s="3"/>
    </row>
    <row r="61" spans="1:11" x14ac:dyDescent="0.25">
      <c r="J61" s="3"/>
      <c r="K61" s="3"/>
    </row>
    <row r="62" spans="1:11" x14ac:dyDescent="0.25">
      <c r="J62" s="3"/>
      <c r="K62" s="3"/>
    </row>
    <row r="63" spans="1:11" x14ac:dyDescent="0.25">
      <c r="J63" s="3"/>
      <c r="K63" s="3"/>
    </row>
    <row r="64" spans="1:11" x14ac:dyDescent="0.25">
      <c r="J64" s="3"/>
      <c r="K64" s="3"/>
    </row>
    <row r="65" spans="10:11" x14ac:dyDescent="0.25">
      <c r="J65" s="3"/>
      <c r="K65" s="3"/>
    </row>
    <row r="66" spans="10:11" x14ac:dyDescent="0.25">
      <c r="J66" s="3"/>
      <c r="K66" s="3"/>
    </row>
    <row r="67" spans="10:11" x14ac:dyDescent="0.25">
      <c r="J67" s="3"/>
      <c r="K67" s="3"/>
    </row>
    <row r="68" spans="10:11" x14ac:dyDescent="0.25">
      <c r="J68" s="3"/>
      <c r="K68" s="3"/>
    </row>
    <row r="69" spans="10:11" x14ac:dyDescent="0.25">
      <c r="J69" s="3"/>
      <c r="K69" s="3"/>
    </row>
    <row r="70" spans="10:11" x14ac:dyDescent="0.25">
      <c r="J70" s="3"/>
      <c r="K70" s="3"/>
    </row>
    <row r="71" spans="10:11" x14ac:dyDescent="0.25">
      <c r="J71" s="3"/>
      <c r="K71" s="3"/>
    </row>
    <row r="72" spans="10:11" x14ac:dyDescent="0.25">
      <c r="J72" s="3"/>
    </row>
    <row r="75" spans="10:11" x14ac:dyDescent="0.25">
      <c r="K75" s="5"/>
    </row>
    <row r="77" spans="10:11" x14ac:dyDescent="0.25">
      <c r="K77" s="5"/>
    </row>
    <row r="80" spans="10:11" x14ac:dyDescent="0.25">
      <c r="J80" s="1"/>
      <c r="K80" s="1"/>
    </row>
    <row r="84" spans="10:11" x14ac:dyDescent="0.25">
      <c r="J84" s="1"/>
      <c r="K84" s="5"/>
    </row>
  </sheetData>
  <mergeCells count="2">
    <mergeCell ref="C7:D7"/>
    <mergeCell ref="F7:G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D947-FBDE-463E-82B5-86923868E8AF}">
  <dimension ref="A1:E21"/>
  <sheetViews>
    <sheetView workbookViewId="0">
      <selection activeCell="H20" sqref="H20"/>
    </sheetView>
  </sheetViews>
  <sheetFormatPr defaultRowHeight="15" x14ac:dyDescent="0.25"/>
  <cols>
    <col min="1" max="1" width="47.85546875" customWidth="1"/>
    <col min="2" max="2" width="14.5703125" customWidth="1"/>
    <col min="4" max="4" width="12.5703125" customWidth="1"/>
  </cols>
  <sheetData>
    <row r="1" spans="1:5" s="1" customFormat="1" x14ac:dyDescent="0.25">
      <c r="A1" s="1" t="s">
        <v>26</v>
      </c>
    </row>
    <row r="2" spans="1:5" s="1" customFormat="1" x14ac:dyDescent="0.25">
      <c r="A2" s="1" t="s">
        <v>90</v>
      </c>
    </row>
    <row r="4" spans="1:5" s="1" customFormat="1" x14ac:dyDescent="0.25">
      <c r="A4" s="1" t="s">
        <v>27</v>
      </c>
    </row>
    <row r="6" spans="1:5" x14ac:dyDescent="0.25">
      <c r="B6" s="2">
        <v>2023</v>
      </c>
      <c r="C6" s="2"/>
      <c r="D6" s="2">
        <v>2022</v>
      </c>
      <c r="E6" s="2"/>
    </row>
    <row r="7" spans="1:5" x14ac:dyDescent="0.25">
      <c r="B7" s="2" t="s">
        <v>1</v>
      </c>
      <c r="C7" s="2"/>
      <c r="D7" s="2" t="s">
        <v>1</v>
      </c>
      <c r="E7" s="2"/>
    </row>
    <row r="8" spans="1:5" x14ac:dyDescent="0.25">
      <c r="A8" t="s">
        <v>56</v>
      </c>
      <c r="B8" s="3">
        <v>3213.04</v>
      </c>
      <c r="C8" s="3"/>
      <c r="D8" s="3">
        <v>3119</v>
      </c>
    </row>
    <row r="9" spans="1:5" x14ac:dyDescent="0.25">
      <c r="B9" s="3"/>
      <c r="C9" s="3"/>
      <c r="D9" s="3"/>
    </row>
    <row r="10" spans="1:5" x14ac:dyDescent="0.25">
      <c r="A10" t="s">
        <v>54</v>
      </c>
      <c r="B10" s="3">
        <v>-3213</v>
      </c>
      <c r="C10" s="3"/>
      <c r="D10" s="3">
        <v>-3119</v>
      </c>
    </row>
    <row r="11" spans="1:5" x14ac:dyDescent="0.25">
      <c r="B11" s="3"/>
      <c r="C11" s="3"/>
      <c r="D11" s="3"/>
    </row>
    <row r="12" spans="1:5" x14ac:dyDescent="0.25">
      <c r="A12" t="s">
        <v>55</v>
      </c>
      <c r="B12" s="3">
        <v>-1297.8499999999999</v>
      </c>
      <c r="C12" s="3"/>
      <c r="D12" s="3">
        <v>-3257</v>
      </c>
    </row>
    <row r="13" spans="1:5" x14ac:dyDescent="0.25">
      <c r="B13" s="3"/>
      <c r="C13" s="3"/>
      <c r="D13" s="3"/>
    </row>
    <row r="14" spans="1:5" x14ac:dyDescent="0.25">
      <c r="A14" s="1" t="s">
        <v>94</v>
      </c>
      <c r="B14" s="3">
        <v>55224</v>
      </c>
      <c r="C14" s="3"/>
      <c r="D14" s="3">
        <v>58481</v>
      </c>
    </row>
    <row r="15" spans="1:5" x14ac:dyDescent="0.25">
      <c r="B15" s="3"/>
      <c r="C15" s="3"/>
      <c r="D15" s="3"/>
    </row>
    <row r="16" spans="1:5" ht="15.75" thickBot="1" x14ac:dyDescent="0.3">
      <c r="A16" s="1" t="s">
        <v>95</v>
      </c>
      <c r="B16" s="9">
        <f>SUM(B8:B15)</f>
        <v>53926.19</v>
      </c>
      <c r="C16" s="3"/>
      <c r="D16" s="9">
        <f>SUM(D8:D15)</f>
        <v>55224</v>
      </c>
    </row>
    <row r="17" spans="2:4" ht="15.75" thickTop="1" x14ac:dyDescent="0.25">
      <c r="B17" s="3"/>
      <c r="C17" s="3"/>
      <c r="D17" s="3"/>
    </row>
    <row r="18" spans="2:4" x14ac:dyDescent="0.25">
      <c r="B18" s="3"/>
      <c r="C18" s="3"/>
      <c r="D18" s="3"/>
    </row>
    <row r="19" spans="2:4" x14ac:dyDescent="0.25">
      <c r="B19" s="3"/>
      <c r="C19" s="3"/>
      <c r="D19" s="3"/>
    </row>
    <row r="20" spans="2:4" x14ac:dyDescent="0.25">
      <c r="B20" s="3"/>
      <c r="C20" s="3"/>
      <c r="D20" s="3"/>
    </row>
    <row r="21" spans="2:4" x14ac:dyDescent="0.25">
      <c r="B21" s="3"/>
      <c r="C21" s="3"/>
      <c r="D2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1DED-0B85-45BB-A7C5-2FFDA1CA169D}">
  <dimension ref="A1:K28"/>
  <sheetViews>
    <sheetView workbookViewId="0">
      <selection activeCell="G25" sqref="G25"/>
    </sheetView>
  </sheetViews>
  <sheetFormatPr defaultRowHeight="15" x14ac:dyDescent="0.25"/>
  <cols>
    <col min="1" max="1" width="20.5703125" customWidth="1"/>
    <col min="2" max="2" width="24.5703125" customWidth="1"/>
    <col min="3" max="5" width="12.7109375" customWidth="1"/>
    <col min="6" max="6" width="12.7109375" style="1" customWidth="1"/>
    <col min="8" max="8" width="13.5703125" customWidth="1"/>
    <col min="9" max="9" width="12.7109375" customWidth="1"/>
    <col min="10" max="10" width="12.140625" customWidth="1"/>
    <col min="11" max="11" width="12.7109375" style="1" customWidth="1"/>
  </cols>
  <sheetData>
    <row r="1" spans="1:11" s="1" customFormat="1" x14ac:dyDescent="0.25">
      <c r="A1" s="1" t="s">
        <v>26</v>
      </c>
    </row>
    <row r="2" spans="1:11" s="1" customFormat="1" x14ac:dyDescent="0.25">
      <c r="A2" s="1" t="s">
        <v>90</v>
      </c>
    </row>
    <row r="4" spans="1:11" s="1" customFormat="1" x14ac:dyDescent="0.25">
      <c r="A4" s="1" t="s">
        <v>89</v>
      </c>
    </row>
    <row r="6" spans="1:11" ht="31.5" customHeight="1" x14ac:dyDescent="0.25">
      <c r="C6" s="31">
        <v>2023</v>
      </c>
      <c r="D6" s="31"/>
      <c r="E6" s="31"/>
      <c r="F6" s="31"/>
      <c r="H6" s="31">
        <v>2022</v>
      </c>
      <c r="I6" s="31"/>
      <c r="J6" s="31"/>
      <c r="K6" s="31"/>
    </row>
    <row r="7" spans="1:11" s="6" customFormat="1" ht="27.75" customHeight="1" x14ac:dyDescent="0.25">
      <c r="C7" s="11" t="s">
        <v>28</v>
      </c>
      <c r="D7" s="12" t="s">
        <v>29</v>
      </c>
      <c r="E7" s="12" t="s">
        <v>30</v>
      </c>
      <c r="F7" s="13" t="s">
        <v>35</v>
      </c>
      <c r="H7" s="11" t="s">
        <v>28</v>
      </c>
      <c r="I7" s="12" t="s">
        <v>29</v>
      </c>
      <c r="J7" s="12" t="s">
        <v>30</v>
      </c>
      <c r="K7" s="13" t="s">
        <v>35</v>
      </c>
    </row>
    <row r="8" spans="1:11" x14ac:dyDescent="0.25">
      <c r="C8" s="2" t="s">
        <v>1</v>
      </c>
      <c r="D8" s="2" t="s">
        <v>1</v>
      </c>
      <c r="E8" s="2" t="s">
        <v>1</v>
      </c>
      <c r="F8" s="2"/>
      <c r="H8" s="2" t="s">
        <v>1</v>
      </c>
      <c r="I8" s="2" t="s">
        <v>1</v>
      </c>
      <c r="J8" s="2" t="s">
        <v>1</v>
      </c>
      <c r="K8" s="2"/>
    </row>
    <row r="10" spans="1:11" x14ac:dyDescent="0.25">
      <c r="A10" s="1" t="s">
        <v>31</v>
      </c>
      <c r="B10" s="1"/>
    </row>
    <row r="11" spans="1:11" x14ac:dyDescent="0.25">
      <c r="B11" t="s">
        <v>32</v>
      </c>
      <c r="C11" s="3">
        <v>10435.299999999999</v>
      </c>
      <c r="D11" s="3"/>
      <c r="E11" s="3"/>
      <c r="F11" s="3">
        <f>SUM(C11:E11)</f>
        <v>10435.299999999999</v>
      </c>
      <c r="H11" s="3">
        <v>5451</v>
      </c>
      <c r="I11" s="3"/>
      <c r="J11" s="3"/>
      <c r="K11" s="3">
        <v>5451</v>
      </c>
    </row>
    <row r="12" spans="1:11" x14ac:dyDescent="0.25">
      <c r="B12" t="s">
        <v>33</v>
      </c>
      <c r="C12" s="3"/>
      <c r="D12" s="3">
        <v>0</v>
      </c>
      <c r="E12" s="3"/>
      <c r="F12" s="3">
        <f t="shared" ref="F12:F13" si="0">SUM(C12:E12)</f>
        <v>0</v>
      </c>
      <c r="H12" s="3"/>
      <c r="I12" s="3">
        <v>0</v>
      </c>
      <c r="J12" s="3"/>
      <c r="K12" s="3">
        <v>0</v>
      </c>
    </row>
    <row r="13" spans="1:11" x14ac:dyDescent="0.25">
      <c r="B13" t="s">
        <v>34</v>
      </c>
      <c r="C13" s="3"/>
      <c r="D13" s="3"/>
      <c r="E13" s="3">
        <v>53926.15</v>
      </c>
      <c r="F13" s="3">
        <f t="shared" si="0"/>
        <v>53926.15</v>
      </c>
      <c r="H13" s="3"/>
      <c r="I13" s="3"/>
      <c r="J13" s="3">
        <v>55224</v>
      </c>
      <c r="K13" s="3">
        <v>55224</v>
      </c>
    </row>
    <row r="14" spans="1:11" ht="22.5" customHeight="1" thickBot="1" x14ac:dyDescent="0.3">
      <c r="C14" s="9">
        <f>SUM(C11:C13)</f>
        <v>10435.299999999999</v>
      </c>
      <c r="D14" s="9">
        <f>SUM(D11:D13)</f>
        <v>0</v>
      </c>
      <c r="E14" s="9">
        <f>SUM(E11:E13)</f>
        <v>53926.15</v>
      </c>
      <c r="F14" s="9">
        <f>SUM(F11:F13)</f>
        <v>64361.45</v>
      </c>
      <c r="H14" s="9">
        <f>SUM(H11:H13)</f>
        <v>5451</v>
      </c>
      <c r="I14" s="9">
        <f>SUM(I11:I13)</f>
        <v>0</v>
      </c>
      <c r="J14" s="9">
        <f>SUM(J11:J13)</f>
        <v>55224</v>
      </c>
      <c r="K14" s="9">
        <f>SUM(K11:K13)</f>
        <v>60675</v>
      </c>
    </row>
    <row r="15" spans="1:11" ht="15.75" thickTop="1" x14ac:dyDescent="0.25"/>
    <row r="17" spans="1:11" ht="15.75" thickBot="1" x14ac:dyDescent="0.3">
      <c r="A17" s="1" t="s">
        <v>36</v>
      </c>
      <c r="F17" s="10">
        <f>SUM(C14:E14)</f>
        <v>64361.45</v>
      </c>
      <c r="K17" s="10">
        <f>SUM(H14:J14)</f>
        <v>60675</v>
      </c>
    </row>
    <row r="18" spans="1:11" ht="15.75" thickTop="1" x14ac:dyDescent="0.25"/>
    <row r="20" spans="1:11" x14ac:dyDescent="0.25">
      <c r="A20" t="s">
        <v>80</v>
      </c>
    </row>
    <row r="23" spans="1:11" x14ac:dyDescent="0.25">
      <c r="A23" t="s">
        <v>81</v>
      </c>
    </row>
    <row r="24" spans="1:11" x14ac:dyDescent="0.25">
      <c r="A24" t="s">
        <v>82</v>
      </c>
    </row>
    <row r="27" spans="1:11" x14ac:dyDescent="0.25">
      <c r="A27" t="s">
        <v>81</v>
      </c>
    </row>
    <row r="28" spans="1:11" x14ac:dyDescent="0.25">
      <c r="A28" t="s">
        <v>83</v>
      </c>
    </row>
  </sheetData>
  <mergeCells count="2">
    <mergeCell ref="C6:F6"/>
    <mergeCell ref="H6:K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3ECF-FA9E-4666-91E8-F6851F3B3F67}">
  <dimension ref="A1:E22"/>
  <sheetViews>
    <sheetView workbookViewId="0">
      <selection activeCell="G9" sqref="G9"/>
    </sheetView>
  </sheetViews>
  <sheetFormatPr defaultRowHeight="15" x14ac:dyDescent="0.25"/>
  <cols>
    <col min="1" max="1" width="34.140625" customWidth="1"/>
    <col min="2" max="2" width="12.7109375" customWidth="1"/>
    <col min="4" max="4" width="11.7109375" customWidth="1"/>
  </cols>
  <sheetData>
    <row r="1" spans="1:5" x14ac:dyDescent="0.25">
      <c r="A1" s="1" t="s">
        <v>26</v>
      </c>
      <c r="B1" s="1"/>
      <c r="C1" s="1"/>
      <c r="D1" s="1"/>
      <c r="E1" s="1"/>
    </row>
    <row r="2" spans="1:5" x14ac:dyDescent="0.25">
      <c r="A2" s="1" t="s">
        <v>90</v>
      </c>
      <c r="B2" s="1"/>
      <c r="C2" s="1"/>
      <c r="D2" s="1"/>
      <c r="E2" s="1"/>
    </row>
    <row r="4" spans="1:5" x14ac:dyDescent="0.25">
      <c r="A4" s="1" t="s">
        <v>57</v>
      </c>
      <c r="B4" s="1"/>
      <c r="C4" s="1"/>
      <c r="D4" s="1"/>
      <c r="E4" s="1"/>
    </row>
    <row r="6" spans="1:5" x14ac:dyDescent="0.25">
      <c r="B6" s="2">
        <v>2023</v>
      </c>
      <c r="C6" s="2"/>
      <c r="D6" s="2">
        <v>2022</v>
      </c>
      <c r="E6" s="2"/>
    </row>
    <row r="7" spans="1:5" x14ac:dyDescent="0.25">
      <c r="B7" s="2" t="s">
        <v>1</v>
      </c>
      <c r="C7" s="2"/>
      <c r="D7" s="2" t="s">
        <v>1</v>
      </c>
      <c r="E7" s="2"/>
    </row>
    <row r="8" spans="1:5" x14ac:dyDescent="0.25">
      <c r="A8" s="1" t="s">
        <v>2</v>
      </c>
      <c r="B8" s="3"/>
      <c r="C8" s="3"/>
      <c r="D8" s="3"/>
    </row>
    <row r="9" spans="1:5" x14ac:dyDescent="0.25">
      <c r="B9" s="3"/>
      <c r="C9" s="3"/>
      <c r="D9" s="3"/>
    </row>
    <row r="10" spans="1:5" x14ac:dyDescent="0.25">
      <c r="A10" t="s">
        <v>10</v>
      </c>
      <c r="B10" s="3"/>
      <c r="C10" s="3"/>
      <c r="D10" s="3"/>
    </row>
    <row r="11" spans="1:5" x14ac:dyDescent="0.25">
      <c r="A11" t="s">
        <v>58</v>
      </c>
      <c r="B11" s="3"/>
      <c r="C11" s="3"/>
      <c r="D11" s="24" t="s">
        <v>79</v>
      </c>
    </row>
    <row r="12" spans="1:5" x14ac:dyDescent="0.25">
      <c r="B12" s="3"/>
      <c r="C12" s="3"/>
      <c r="D12" s="3"/>
    </row>
    <row r="13" spans="1:5" x14ac:dyDescent="0.25">
      <c r="A13" s="1" t="s">
        <v>9</v>
      </c>
      <c r="B13" s="3"/>
      <c r="C13" s="3"/>
      <c r="D13" s="3"/>
    </row>
    <row r="14" spans="1:5" x14ac:dyDescent="0.25">
      <c r="A14" s="1"/>
      <c r="B14" s="3"/>
      <c r="C14" s="3"/>
      <c r="D14" s="3"/>
    </row>
    <row r="15" spans="1:5" x14ac:dyDescent="0.25">
      <c r="A15" s="1" t="s">
        <v>24</v>
      </c>
      <c r="B15" s="3"/>
      <c r="C15" s="3"/>
      <c r="D15" s="24" t="s">
        <v>79</v>
      </c>
    </row>
    <row r="16" spans="1:5" x14ac:dyDescent="0.25">
      <c r="A16" s="1"/>
      <c r="B16" s="3"/>
      <c r="C16" s="3"/>
      <c r="D16" s="3"/>
    </row>
    <row r="17" spans="1:4" x14ac:dyDescent="0.25">
      <c r="A17" s="1" t="s">
        <v>87</v>
      </c>
      <c r="B17" s="24"/>
      <c r="C17" s="3"/>
      <c r="D17" s="24">
        <v>510</v>
      </c>
    </row>
    <row r="18" spans="1:4" x14ac:dyDescent="0.25">
      <c r="B18" s="3"/>
      <c r="C18" s="3"/>
      <c r="D18" s="3"/>
    </row>
    <row r="19" spans="1:4" x14ac:dyDescent="0.25">
      <c r="A19" s="1" t="s">
        <v>59</v>
      </c>
      <c r="B19" s="26"/>
      <c r="D19" s="21">
        <v>-510</v>
      </c>
    </row>
    <row r="21" spans="1:4" ht="15.75" thickBot="1" x14ac:dyDescent="0.3">
      <c r="A21" s="1" t="s">
        <v>93</v>
      </c>
      <c r="B21" s="27">
        <v>0</v>
      </c>
      <c r="D21" s="19">
        <v>0</v>
      </c>
    </row>
    <row r="22" spans="1:4" ht="15.75" thickTop="1" x14ac:dyDescent="0.25"/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Sheet6</vt:lpstr>
      <vt:lpstr>Sheet5</vt:lpstr>
      <vt:lpstr>Sheet4</vt:lpstr>
      <vt:lpstr>Sheet1</vt:lpstr>
      <vt:lpstr>Sheet2</vt:lpstr>
      <vt:lpstr>Sheet3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Sutherland</dc:creator>
  <cp:lastModifiedBy>Mariusz Adamek</cp:lastModifiedBy>
  <cp:lastPrinted>2022-03-28T10:08:18Z</cp:lastPrinted>
  <dcterms:created xsi:type="dcterms:W3CDTF">2022-03-24T12:47:06Z</dcterms:created>
  <dcterms:modified xsi:type="dcterms:W3CDTF">2024-03-21T09:41:37Z</dcterms:modified>
</cp:coreProperties>
</file>